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192.168.154.100\Share\水道課\03下水道\令和7年度\沖縄県\市町村課\調査・照会\20260120 【127沖縄県市町村課】公営企業に係る経営比較分析表（令和６年度決算）の分析・公表について\参考\"/>
    </mc:Choice>
  </mc:AlternateContent>
  <xr:revisionPtr revIDLastSave="0" documentId="13_ncr:1_{63EFB63C-0C80-4944-8FF9-597E5FCABAD9}" xr6:coauthVersionLast="36" xr6:coauthVersionMax="36" xr10:uidLastSave="{00000000-0000-0000-0000-000000000000}"/>
  <workbookProtection workbookAlgorithmName="SHA-512" workbookHashValue="u++eLo7+5VBY430jYLPIb6gCJNGnJcHSHUYdqFK1NN+4X5K1HSd/Dsy3+HNx2++m7DdG5LkF0g92d6XkaW69Iw==" workbookSaltValue="aUf98ajmGQi2NWQHkcAUkw==" workbookSpinCount="100000" lockStructure="1"/>
  <bookViews>
    <workbookView xWindow="0" yWindow="0" windowWidth="23040" windowHeight="805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E86" i="4"/>
  <c r="AT10" i="4"/>
  <c r="AL10" i="4"/>
  <c r="W10" i="4"/>
  <c r="I10" i="4"/>
  <c r="AL8" i="4"/>
  <c r="P8" i="4"/>
</calcChain>
</file>

<file path=xl/sharedStrings.xml><?xml version="1.0" encoding="utf-8"?>
<sst xmlns="http://schemas.openxmlformats.org/spreadsheetml/2006/main" count="240" uniqueCount="119">
  <si>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</si>
  <si>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</si>
  <si>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</si>
  <si>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</si>
  <si>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</si>
  <si>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</si>
  <si>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</si>
  <si>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</si>
  <si>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</si>
  <si>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</si>
  <si>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</si>
  <si>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</si>
  <si>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</si>
  <si>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</si>
  <si>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</si>
  <si>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</si>
  <si>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</si>
  <si>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</si>
  <si>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</si>
  <si>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</si>
  <si>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</si>
  <si>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</si>
  <si>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</si>
  <si>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</si>
  <si>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</si>
  <si>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</si>
  <si>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</si>
  <si>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</si>
  <si>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</si>
  <si>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</si>
  <si>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</si>
  <si>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</si>
  <si>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</si>
  <si>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</si>
  <si>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</si>
  <si>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</si>
  <si>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</si>
  <si>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</si>
  <si>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</si>
  <si>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</si>
  <si>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</si>
  <si>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</si>
  <si>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</si>
  <si>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</si>
  <si>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</si>
  <si>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</si>
  <si>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</si>
  <si>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</si>
  <si>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</si>
  <si>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</si>
  <si>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</si>
  <si>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</si>
  <si>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</si>
  <si>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</si>
  <si>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</si>
  <si>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</si>
  <si>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</si>
  <si>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</si>
  <si>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</si>
  <si>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</si>
  <si>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</si>
  <si>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</si>
  <si>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</si>
  <si>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</si>
  <si>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</si>
  <si>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</si>
  <si>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</si>
  <si>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</si>
  <si>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</si>
  <si>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</si>
  <si>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</si>
  <si>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</si>
  <si>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</si>
  <si>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</si>
  <si>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</si>
  <si>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</si>
  <si>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</si>
  <si>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</si>
  <si>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</si>
  <si>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</si>
  <si>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</si>
  <si>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</si>
  <si>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</si>
  <si>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</si>
  <si>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</si>
  <si>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</si>
  <si>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</si>
  <si>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</si>
  <si>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</si>
  <si>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</si>
  <si>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</si>
  <si>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</si>
  <si>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</si>
  <si>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</si>
  <si>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</si>
  <si>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</si>
  <si>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</si>
  <si>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</si>
  <si>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久米島町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</si>
  <si>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</si>
  <si>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</si>
  <si>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</si>
  <si>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</si>
  <si>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</si>
  <si>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</si>
  <si>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</si>
  <si>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</si>
  <si>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</si>
  <si>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</si>
  <si>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</si>
  <si>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</si>
  <si>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</si>
  <si>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</si>
  <si>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</si>
  <si>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</si>
  <si>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</si>
  <si>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</si>
  <si>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　　　　　　　　　　　　　　　　　平成23年度に料金改定があり、以降各年度の収支は黒字となっており健全な状態といえるが、今後の設備更新投資等の財源を確保するためには、更なる費用の削減及び接続率の向上に取り組む必要がある。　　　　　　　　　　　　　　　　　　　　　　　　　　　　　　　　　　　④企業債残高対事業規模比率　　　　　　　　　　　　新たな投資計画の予定がなく、企業債残高は少額となっている。毎年度の企業債元利償還金は、一般会計からの繰入金で賄っている。　　　　　　　　　　　⑤経費回避率　　　　　　　　　　　　　　　　　　　平成23年度に料金改定があり、平均値を上回るようになった。令和4年度には20.52％となっており、今後も回収率の向上に努める。　　　　　　　　　　　　　　　　　　⑥汚水処理原価　　　　　　　　　　　　　　　　　平均値を下回っており有取水量の増加により原価は減少傾向にある。今後は、不明水への対策が必要となる。　　　　　　　　　　　　　　　　　　　　　　　⑦施設利用率　　　　　　　　　　　　　　　　　　　　　　　　　　平成13年度特定環境保全公共下水道へ接続（汚水処理を特環の処理場で処理している）　　　　　　　　　　　　　　　　　　　　　　　　　　　　　　　　　　　　⑧水洗化率　　　　　　　　　　　　　　　　　　　　　　　　　　　　　　　接続数は微増で推移し平均値に近づきつつあり、徐々に適正な水準の料金体系になることが見込まれる。今後は水洗化率向上のための一層普及啓発活動を強化する必要がある。</t>
    <phoneticPr fontId="4"/>
  </si>
  <si>
    <t>③管渠改善率　　　　　　　　　　　　　　　　　　　　　供用開始から26年経過しているが、現段階での管路更新の必要性は低いが、中継ポンプ設備の故障に伴う修繕が増えてきている。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</si>
</sst>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F2-4846-A25E-555DC5312B8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E2F2-4846-A25E-555DC5312B8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C9-4175-919C-F90C0183417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08C9-4175-919C-F90C0183417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53.19</c:v>
                </c:pt>
                <c:pt idx="1">
                  <c:v>60.14</c:v>
                </c:pt>
                <c:pt idx="2">
                  <c:v>65.569999999999993</c:v>
                </c:pt>
                <c:pt idx="3">
                  <c:v>67.680000000000007</c:v>
                </c:pt>
                <c:pt idx="4">
                  <c:v>67.180000000000007</c:v>
                </c:pt>
              </c:numCache>
            </c:numRef>
          </c:val>
          <c:extLst>
            <c:ext xmlns:c16="http://schemas.microsoft.com/office/drawing/2014/chart" uri="{C3380CC4-5D6E-409C-BE32-E72D297353CC}">
              <c16:uniqueId val="{00000000-A08E-4593-8F3A-7F86D976863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A08E-4593-8F3A-7F86D976863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0A4-4B1D-80AA-F49267AEA4A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A4-4B1D-80AA-F49267AEA4A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65-4824-9F33-D317D1AA2B9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65-4824-9F33-D317D1AA2B9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6D-4F69-A999-34FEEC4DEAD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6D-4F69-A999-34FEEC4DEAD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6D-4FF3-B9EB-89E4E9B3C75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6D-4FF3-B9EB-89E4E9B3C75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04-4EFA-AE12-7CB901C9475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04-4EFA-AE12-7CB901C9475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
                  <c:v>0</c:v>
                </c:pt>
                <c:pt idx="1">
                  <c:v>473.27</c:v>
                </c:pt>
                <c:pt idx="2">
                  <c:v>385.6</c:v>
                </c:pt>
                <c:pt idx="3" formatCode="#,##0.00;&quot;△&quot;#,##0.00">
                  <c:v>0</c:v>
                </c:pt>
                <c:pt idx="4" formatCode="#,##0.00;&quot;△&quot;#,##0.00">
                  <c:v>0</c:v>
                </c:pt>
              </c:numCache>
            </c:numRef>
          </c:val>
          <c:extLst>
            <c:ext xmlns:c16="http://schemas.microsoft.com/office/drawing/2014/chart" uri="{C3380CC4-5D6E-409C-BE32-E72D297353CC}">
              <c16:uniqueId val="{00000000-5154-4970-AB01-6FBAE8E52F1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5154-4970-AB01-6FBAE8E52F1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74.8</c:v>
                </c:pt>
                <c:pt idx="1">
                  <c:v>75.55</c:v>
                </c:pt>
                <c:pt idx="2">
                  <c:v>57.24</c:v>
                </c:pt>
                <c:pt idx="3">
                  <c:v>101.76</c:v>
                </c:pt>
                <c:pt idx="4">
                  <c:v>20.52</c:v>
                </c:pt>
              </c:numCache>
            </c:numRef>
          </c:val>
          <c:extLst>
            <c:ext xmlns:c16="http://schemas.microsoft.com/office/drawing/2014/chart" uri="{C3380CC4-5D6E-409C-BE32-E72D297353CC}">
              <c16:uniqueId val="{00000000-0432-4577-B26C-06E7138903F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0432-4577-B26C-06E7138903F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90.89</c:v>
                </c:pt>
                <c:pt idx="1">
                  <c:v>97.47</c:v>
                </c:pt>
                <c:pt idx="2">
                  <c:v>131.08000000000001</c:v>
                </c:pt>
                <c:pt idx="3">
                  <c:v>72.010000000000005</c:v>
                </c:pt>
                <c:pt idx="4">
                  <c:v>329.56</c:v>
                </c:pt>
              </c:numCache>
            </c:numRef>
          </c:val>
          <c:extLst>
            <c:ext xmlns:c16="http://schemas.microsoft.com/office/drawing/2014/chart" uri="{C3380CC4-5D6E-409C-BE32-E72D297353CC}">
              <c16:uniqueId val="{00000000-50DB-44DF-A854-7AEBD8935AC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50DB-44DF-A854-7AEBD8935AC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B2" zoomScale="80" zoomScaleNormal="8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沖縄県　久米島町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7413</v>
      </c>
      <c r="AM8" s="37"/>
      <c r="AN8" s="37"/>
      <c r="AO8" s="37"/>
      <c r="AP8" s="37"/>
      <c r="AQ8" s="37"/>
      <c r="AR8" s="37"/>
      <c r="AS8" s="37"/>
      <c r="AT8" s="38">
        <f>データ!T6</f>
        <v>63.65</v>
      </c>
      <c r="AU8" s="38"/>
      <c r="AV8" s="38"/>
      <c r="AW8" s="38"/>
      <c r="AX8" s="38"/>
      <c r="AY8" s="38"/>
      <c r="AZ8" s="38"/>
      <c r="BA8" s="38"/>
      <c r="BB8" s="38">
        <f>データ!U6</f>
        <v>116.47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t="str">
        <f>データ!O6</f>
        <v>該当数値なし</v>
      </c>
      <c r="J10" s="38"/>
      <c r="K10" s="38"/>
      <c r="L10" s="38"/>
      <c r="M10" s="38"/>
      <c r="N10" s="38"/>
      <c r="O10" s="38"/>
      <c r="P10" s="38">
        <f>データ!P6</f>
        <v>5.4</v>
      </c>
      <c r="Q10" s="38"/>
      <c r="R10" s="38"/>
      <c r="S10" s="38"/>
      <c r="T10" s="38"/>
      <c r="U10" s="38"/>
      <c r="V10" s="38"/>
      <c r="W10" s="38">
        <f>データ!Q6</f>
        <v>89.29</v>
      </c>
      <c r="X10" s="38"/>
      <c r="Y10" s="38"/>
      <c r="Z10" s="38"/>
      <c r="AA10" s="38"/>
      <c r="AB10" s="38"/>
      <c r="AC10" s="38"/>
      <c r="AD10" s="37">
        <f>データ!R6</f>
        <v>1513</v>
      </c>
      <c r="AE10" s="37"/>
      <c r="AF10" s="37"/>
      <c r="AG10" s="37"/>
      <c r="AH10" s="37"/>
      <c r="AI10" s="37"/>
      <c r="AJ10" s="37"/>
      <c r="AK10" s="2"/>
      <c r="AL10" s="37">
        <f>データ!V6</f>
        <v>393</v>
      </c>
      <c r="AM10" s="37"/>
      <c r="AN10" s="37"/>
      <c r="AO10" s="37"/>
      <c r="AP10" s="37"/>
      <c r="AQ10" s="37"/>
      <c r="AR10" s="37"/>
      <c r="AS10" s="37"/>
      <c r="AT10" s="38">
        <f>データ!W6</f>
        <v>0.31</v>
      </c>
      <c r="AU10" s="38"/>
      <c r="AV10" s="38"/>
      <c r="AW10" s="38"/>
      <c r="AX10" s="38"/>
      <c r="AY10" s="38"/>
      <c r="AZ10" s="38"/>
      <c r="BA10" s="38"/>
      <c r="BB10" s="38">
        <f>データ!X6</f>
        <v>1267.74</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q5dsVxHQ5Wa0gSMQjo5h5jg1/FROk+9EB6JdFJazczWi8XA1EmXF2ml+TAT+Nf6onmJ2LCuaFbJdSi5w/Yf3rQ==" saltValue="oY2NNcjmYuzQEPJVYfjhc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473618</v>
      </c>
      <c r="D6" s="19">
        <f t="shared" si="3"/>
        <v>47</v>
      </c>
      <c r="E6" s="19">
        <f t="shared" si="3"/>
        <v>17</v>
      </c>
      <c r="F6" s="19">
        <f t="shared" si="3"/>
        <v>5</v>
      </c>
      <c r="G6" s="19">
        <f t="shared" si="3"/>
        <v>0</v>
      </c>
      <c r="H6" s="19" t="str">
        <f t="shared" si="3"/>
        <v>沖縄県　久米島町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5.4</v>
      </c>
      <c r="Q6" s="20">
        <f t="shared" si="3"/>
        <v>89.29</v>
      </c>
      <c r="R6" s="20">
        <f t="shared" si="3"/>
        <v>1513</v>
      </c>
      <c r="S6" s="20">
        <f t="shared" si="3"/>
        <v>7413</v>
      </c>
      <c r="T6" s="20">
        <f t="shared" si="3"/>
        <v>63.65</v>
      </c>
      <c r="U6" s="20">
        <f t="shared" si="3"/>
        <v>116.47</v>
      </c>
      <c r="V6" s="20">
        <f t="shared" si="3"/>
        <v>393</v>
      </c>
      <c r="W6" s="20">
        <f t="shared" si="3"/>
        <v>0.31</v>
      </c>
      <c r="X6" s="20">
        <f t="shared" si="3"/>
        <v>1267.74</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1">
        <f t="shared" ref="BG6:BO6" si="7">IF(BG7="",NA(),BG7)</f>
        <v>473.27</v>
      </c>
      <c r="BH6" s="21">
        <f t="shared" si="7"/>
        <v>385.6</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74.8</v>
      </c>
      <c r="BR6" s="21">
        <f t="shared" ref="BR6:BZ6" si="8">IF(BR7="",NA(),BR7)</f>
        <v>75.55</v>
      </c>
      <c r="BS6" s="21">
        <f t="shared" si="8"/>
        <v>57.24</v>
      </c>
      <c r="BT6" s="21">
        <f t="shared" si="8"/>
        <v>101.76</v>
      </c>
      <c r="BU6" s="21">
        <f t="shared" si="8"/>
        <v>20.52</v>
      </c>
      <c r="BV6" s="21">
        <f t="shared" si="8"/>
        <v>57.77</v>
      </c>
      <c r="BW6" s="21">
        <f t="shared" si="8"/>
        <v>57.31</v>
      </c>
      <c r="BX6" s="21">
        <f t="shared" si="8"/>
        <v>57.08</v>
      </c>
      <c r="BY6" s="21">
        <f t="shared" si="8"/>
        <v>56.26</v>
      </c>
      <c r="BZ6" s="21">
        <f t="shared" si="8"/>
        <v>52.94</v>
      </c>
      <c r="CA6" s="20" t="str">
        <f>IF(CA7="","",IF(CA7="-","【-】","【"&amp;SUBSTITUTE(TEXT(CA7,"#,##0.00"),"-","△")&amp;"】"))</f>
        <v>【57.02】</v>
      </c>
      <c r="CB6" s="21">
        <f>IF(CB7="",NA(),CB7)</f>
        <v>90.89</v>
      </c>
      <c r="CC6" s="21">
        <f t="shared" ref="CC6:CK6" si="9">IF(CC7="",NA(),CC7)</f>
        <v>97.47</v>
      </c>
      <c r="CD6" s="21">
        <f t="shared" si="9"/>
        <v>131.08000000000001</v>
      </c>
      <c r="CE6" s="21">
        <f t="shared" si="9"/>
        <v>72.010000000000005</v>
      </c>
      <c r="CF6" s="21">
        <f t="shared" si="9"/>
        <v>329.56</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t="str">
        <f t="shared" si="10"/>
        <v>-</v>
      </c>
      <c r="CP6" s="21" t="str">
        <f t="shared" si="10"/>
        <v>-</v>
      </c>
      <c r="CQ6" s="21" t="str">
        <f t="shared" si="10"/>
        <v>-</v>
      </c>
      <c r="CR6" s="21">
        <f t="shared" si="10"/>
        <v>50.68</v>
      </c>
      <c r="CS6" s="21">
        <f t="shared" si="10"/>
        <v>50.14</v>
      </c>
      <c r="CT6" s="21">
        <f t="shared" si="10"/>
        <v>54.83</v>
      </c>
      <c r="CU6" s="21">
        <f t="shared" si="10"/>
        <v>66.53</v>
      </c>
      <c r="CV6" s="21">
        <f t="shared" si="10"/>
        <v>52.35</v>
      </c>
      <c r="CW6" s="20" t="str">
        <f>IF(CW7="","",IF(CW7="-","【-】","【"&amp;SUBSTITUTE(TEXT(CW7,"#,##0.00"),"-","△")&amp;"】"))</f>
        <v>【52.55】</v>
      </c>
      <c r="CX6" s="21">
        <f>IF(CX7="",NA(),CX7)</f>
        <v>53.19</v>
      </c>
      <c r="CY6" s="21">
        <f t="shared" ref="CY6:DG6" si="11">IF(CY7="",NA(),CY7)</f>
        <v>60.14</v>
      </c>
      <c r="CZ6" s="21">
        <f t="shared" si="11"/>
        <v>65.569999999999993</v>
      </c>
      <c r="DA6" s="21">
        <f t="shared" si="11"/>
        <v>67.680000000000007</v>
      </c>
      <c r="DB6" s="21">
        <f t="shared" si="11"/>
        <v>67.180000000000007</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2">
      <c r="A7" s="14"/>
      <c r="B7" s="23">
        <v>2022</v>
      </c>
      <c r="C7" s="23">
        <v>473618</v>
      </c>
      <c r="D7" s="23">
        <v>47</v>
      </c>
      <c r="E7" s="23">
        <v>17</v>
      </c>
      <c r="F7" s="23">
        <v>5</v>
      </c>
      <c r="G7" s="23">
        <v>0</v>
      </c>
      <c r="H7" s="23" t="s">
        <v>98</v>
      </c>
      <c r="I7" s="23" t="s">
        <v>99</v>
      </c>
      <c r="J7" s="23" t="s">
        <v>100</v>
      </c>
      <c r="K7" s="23" t="s">
        <v>101</v>
      </c>
      <c r="L7" s="23" t="s">
        <v>102</v>
      </c>
      <c r="M7" s="23" t="s">
        <v>103</v>
      </c>
      <c r="N7" s="24" t="s">
        <v>104</v>
      </c>
      <c r="O7" s="24" t="s">
        <v>105</v>
      </c>
      <c r="P7" s="24">
        <v>5.4</v>
      </c>
      <c r="Q7" s="24">
        <v>89.29</v>
      </c>
      <c r="R7" s="24">
        <v>1513</v>
      </c>
      <c r="S7" s="24">
        <v>7413</v>
      </c>
      <c r="T7" s="24">
        <v>63.65</v>
      </c>
      <c r="U7" s="24">
        <v>116.47</v>
      </c>
      <c r="V7" s="24">
        <v>393</v>
      </c>
      <c r="W7" s="24">
        <v>0.31</v>
      </c>
      <c r="X7" s="24">
        <v>1267.74</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473.27</v>
      </c>
      <c r="BH7" s="24">
        <v>385.6</v>
      </c>
      <c r="BI7" s="24">
        <v>0</v>
      </c>
      <c r="BJ7" s="24">
        <v>0</v>
      </c>
      <c r="BK7" s="24">
        <v>789.46</v>
      </c>
      <c r="BL7" s="24">
        <v>826.83</v>
      </c>
      <c r="BM7" s="24">
        <v>867.83</v>
      </c>
      <c r="BN7" s="24">
        <v>791.76</v>
      </c>
      <c r="BO7" s="24">
        <v>900.82</v>
      </c>
      <c r="BP7" s="24">
        <v>809.19</v>
      </c>
      <c r="BQ7" s="24">
        <v>74.8</v>
      </c>
      <c r="BR7" s="24">
        <v>75.55</v>
      </c>
      <c r="BS7" s="24">
        <v>57.24</v>
      </c>
      <c r="BT7" s="24">
        <v>101.76</v>
      </c>
      <c r="BU7" s="24">
        <v>20.52</v>
      </c>
      <c r="BV7" s="24">
        <v>57.77</v>
      </c>
      <c r="BW7" s="24">
        <v>57.31</v>
      </c>
      <c r="BX7" s="24">
        <v>57.08</v>
      </c>
      <c r="BY7" s="24">
        <v>56.26</v>
      </c>
      <c r="BZ7" s="24">
        <v>52.94</v>
      </c>
      <c r="CA7" s="24">
        <v>57.02</v>
      </c>
      <c r="CB7" s="24">
        <v>90.89</v>
      </c>
      <c r="CC7" s="24">
        <v>97.47</v>
      </c>
      <c r="CD7" s="24">
        <v>131.08000000000001</v>
      </c>
      <c r="CE7" s="24">
        <v>72.010000000000005</v>
      </c>
      <c r="CF7" s="24">
        <v>329.56</v>
      </c>
      <c r="CG7" s="24">
        <v>274.35000000000002</v>
      </c>
      <c r="CH7" s="24">
        <v>273.52</v>
      </c>
      <c r="CI7" s="24">
        <v>274.99</v>
      </c>
      <c r="CJ7" s="24">
        <v>282.08999999999997</v>
      </c>
      <c r="CK7" s="24">
        <v>303.27999999999997</v>
      </c>
      <c r="CL7" s="24">
        <v>273.68</v>
      </c>
      <c r="CM7" s="24" t="s">
        <v>104</v>
      </c>
      <c r="CN7" s="24" t="s">
        <v>104</v>
      </c>
      <c r="CO7" s="24" t="s">
        <v>104</v>
      </c>
      <c r="CP7" s="24" t="s">
        <v>104</v>
      </c>
      <c r="CQ7" s="24" t="s">
        <v>104</v>
      </c>
      <c r="CR7" s="24">
        <v>50.68</v>
      </c>
      <c r="CS7" s="24">
        <v>50.14</v>
      </c>
      <c r="CT7" s="24">
        <v>54.83</v>
      </c>
      <c r="CU7" s="24">
        <v>66.53</v>
      </c>
      <c r="CV7" s="24">
        <v>52.35</v>
      </c>
      <c r="CW7" s="24">
        <v>52.55</v>
      </c>
      <c r="CX7" s="24">
        <v>53.19</v>
      </c>
      <c r="CY7" s="24">
        <v>60.14</v>
      </c>
      <c r="CZ7" s="24">
        <v>65.569999999999993</v>
      </c>
      <c r="DA7" s="24">
        <v>67.680000000000007</v>
      </c>
      <c r="DB7" s="24">
        <v>67.180000000000007</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比嘉学</cp:lastModifiedBy>
  <dcterms:created xsi:type="dcterms:W3CDTF">2023-12-12T02:57:00Z</dcterms:created>
  <dcterms:modified xsi:type="dcterms:W3CDTF">2026-01-22T07:52:32Z</dcterms:modified>
  <cp:category/>
</cp:coreProperties>
</file>