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192.168.154.100\Share\水道課\03下水道\令和7年度\沖縄県\市町村課\調査・照会\20260120 【127沖縄県市町村課】公営企業に係る経営比較分析表（令和６年度決算）の分析・公表について\参考\"/>
    </mc:Choice>
  </mc:AlternateContent>
  <xr:revisionPtr revIDLastSave="0" documentId="13_ncr:1_{E3BD7BE3-3D54-45FB-877C-79E250B5A7EA}" xr6:coauthVersionLast="36" xr6:coauthVersionMax="36" xr10:uidLastSave="{00000000-0000-0000-0000-000000000000}"/>
  <workbookProtection workbookAlgorithmName="SHA-512" workbookHashValue="Wds+sfJCXjPPAbPjlY8hKB0FHrBCdk1bHw5EyQasf/JgHCXv6OJCU4EOuo3FfVzPcaF9rpQzpPwBRdlXBE0RPg==" workbookSaltValue="HYQvJGUSeVTxkPulXoSC9A==" workbookSpinCount="100000" lockStructure="1"/>
  <bookViews>
    <workbookView xWindow="0" yWindow="0" windowWidth="23040" windowHeight="8052"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6" i="4"/>
  <c r="I86" i="4"/>
  <c r="H86" i="4"/>
  <c r="E86" i="4"/>
  <c r="AL8" i="4"/>
  <c r="P8" i="4"/>
  <c r="I8" i="4"/>
</calcChain>
</file>

<file path=xl/sharedStrings.xml><?xml version="1.0" encoding="utf-8"?>
<sst xmlns="http://schemas.openxmlformats.org/spreadsheetml/2006/main" count="236" uniqueCount="119">
  <si>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</si>
  <si>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</si>
  <si>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</si>
  <si>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</si>
  <si>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</si>
  <si>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</si>
  <si>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</si>
  <si>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</si>
  <si>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</si>
  <si>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</si>
  <si>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</si>
  <si>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</si>
  <si>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</si>
  <si>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</si>
  <si>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</si>
  <si>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</si>
  <si>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</si>
  <si>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</si>
  <si>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</si>
  <si>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</si>
  <si>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</si>
  <si>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</si>
  <si>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</si>
  <si>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</si>
  <si>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</si>
  <si>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</si>
  <si>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</si>
  <si>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</si>
  <si>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</si>
  <si>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</si>
  <si>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</si>
  <si>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</si>
  <si>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</si>
  <si>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</si>
  <si>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</si>
  <si>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</si>
  <si>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</si>
  <si>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</si>
  <si>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</si>
  <si>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</si>
  <si>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</si>
  <si>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</si>
  <si>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</si>
  <si>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</si>
  <si>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</si>
  <si>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</si>
  <si>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</si>
  <si>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</si>
  <si>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</si>
  <si>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</si>
  <si>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</si>
  <si>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</si>
  <si>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</si>
  <si>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</si>
  <si>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</si>
  <si>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</si>
  <si>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</si>
  <si>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</si>
  <si>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</si>
  <si>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</si>
  <si>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</si>
  <si>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</si>
  <si>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</si>
  <si>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</si>
  <si>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</si>
  <si>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</si>
  <si>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</si>
  <si>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</si>
  <si>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</si>
  <si>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</si>
  <si>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</si>
  <si>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</si>
  <si>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</si>
  <si>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</si>
  <si>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</si>
  <si>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</si>
  <si>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</si>
  <si>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</si>
  <si>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</si>
  <si>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</si>
  <si>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</si>
  <si>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</si>
  <si>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</si>
  <si>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</si>
  <si>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</si>
  <si>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</si>
  <si>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</si>
  <si>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</si>
  <si>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</si>
  <si>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</si>
  <si>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</si>
  <si>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</si>
  <si>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</si>
  <si>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</si>
  <si>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</si>
  <si>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</si>
  <si>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</si>
  <si>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</si>
  <si>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沖縄県　久米島町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</si>
  <si>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</si>
  <si>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</si>
  <si>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</si>
  <si>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</si>
  <si>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</si>
  <si>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</si>
  <si>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</si>
  <si>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</si>
  <si>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</si>
  <si>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</si>
  <si>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</si>
  <si>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</si>
  <si>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</si>
  <si>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</si>
  <si>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</si>
  <si>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</si>
  <si>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</si>
  <si>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　供用開始から28年経過しており、管路については現時点では更新の必要性はないものの、最終処分場および中継ポンプ設備に故障や不具合箇所が見受けられる。</t>
    <phoneticPr fontId="4"/>
  </si>
  <si>
    <t>　経営の健全性及び効率性を図り、引き続き下水道施設の耐震化及び老朽化対策に取り組む。また、水洗化率の向上に努め、下水道事業として独立採算を目指す経営に取り組む。</t>
    <phoneticPr fontId="4"/>
  </si>
  <si>
    <t>①収益的収支比率　　　　　　　　　　　　　　　　　平成23年度に料金改定があり、以降各年度の収支は黒字となっており健全な状態といえるが、今後の設備更新投資等の財源を確保するためには更なる費用の削減及び接続率の向上に取り組む必要がある。　　　　　　　　　　　　　　　　　　　　　　　　　　　　　　　　　　　④企業債残高対事業規模比率　　　　　　　　　　　　事業は継続しており企業債元利償還金は、一般会計からの繰入金で賄っている。　　　　　　　　　　　⑤経費回避率　　　　　　　　　　　　　　　　　　　平成23年度に料金改定しているが十分な料金水準とはいえず経費回収率は平均値を下回っている。汚水処理費のうち資本費が大きい。今後も回収率の向上に努める必要がある。　　　　　　　　　　　　　　　　　　⑥汚水処理原価　　　　　　　　　　　　　　　　　平均値を下回っており有取水量の増加により原価は減少傾向にある。今後は、不明水への対策が必要となる。　　　　　　　　　　　　　　　　　　　　　　　⑦施設利用率　　　　　　　　　　　　　　　　　　　　　　　　　　令和5年度において42.94％と平均値を上回っている。　　　　　　　　　　　　　　　　　　　　　　　　　　　　　　　　　　　　⑧水洗化率　　　　　　　　　　　　　　　　　　　　　　　　　　　　　　　接続数は微増であるが処理区域内人口の減少により横ばい状態となっている。平均値を大きく下回っており適正な水準の料金に結び付いていない。今後は水洗化率向上のための普及啓蒙活動を強化す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</si>
</sst>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0.49</c:v>
                </c:pt>
                <c:pt idx="1">
                  <c:v>0.53</c:v>
                </c:pt>
                <c:pt idx="2">
                  <c:v>0.42</c:v>
                </c:pt>
                <c:pt idx="3">
                  <c:v>0.13</c:v>
                </c:pt>
                <c:pt idx="4">
                  <c:v>0.11</c:v>
                </c:pt>
              </c:numCache>
            </c:numRef>
          </c:val>
          <c:extLst>
            <c:ext xmlns:c16="http://schemas.microsoft.com/office/drawing/2014/chart" uri="{C3380CC4-5D6E-409C-BE32-E72D297353CC}">
              <c16:uniqueId val="{00000000-CC33-4249-86B1-E627FADDC46B}"/>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0.36</c:v>
                </c:pt>
                <c:pt idx="1">
                  <c:v>0.39</c:v>
                </c:pt>
                <c:pt idx="2">
                  <c:v>0.1</c:v>
                </c:pt>
                <c:pt idx="3">
                  <c:v>0.08</c:v>
                </c:pt>
                <c:pt idx="4">
                  <c:v>0.06</c:v>
                </c:pt>
              </c:numCache>
            </c:numRef>
          </c:val>
          <c:smooth val="0"/>
          <c:extLst>
            <c:ext xmlns:c16="http://schemas.microsoft.com/office/drawing/2014/chart" uri="{C3380CC4-5D6E-409C-BE32-E72D297353CC}">
              <c16:uniqueId val="{00000001-CC33-4249-86B1-E627FADDC46B}"/>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42.94</c:v>
                </c:pt>
                <c:pt idx="1">
                  <c:v>42.94</c:v>
                </c:pt>
                <c:pt idx="2">
                  <c:v>42.94</c:v>
                </c:pt>
                <c:pt idx="3">
                  <c:v>42.94</c:v>
                </c:pt>
                <c:pt idx="4">
                  <c:v>42.94</c:v>
                </c:pt>
              </c:numCache>
            </c:numRef>
          </c:val>
          <c:extLst>
            <c:ext xmlns:c16="http://schemas.microsoft.com/office/drawing/2014/chart" uri="{C3380CC4-5D6E-409C-BE32-E72D297353CC}">
              <c16:uniqueId val="{00000000-A080-407E-A533-4ACE8D5DF4E4}"/>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42.47</c:v>
                </c:pt>
                <c:pt idx="1">
                  <c:v>42.4</c:v>
                </c:pt>
                <c:pt idx="2">
                  <c:v>42.28</c:v>
                </c:pt>
                <c:pt idx="3">
                  <c:v>41.06</c:v>
                </c:pt>
                <c:pt idx="4">
                  <c:v>42.09</c:v>
                </c:pt>
              </c:numCache>
            </c:numRef>
          </c:val>
          <c:smooth val="0"/>
          <c:extLst>
            <c:ext xmlns:c16="http://schemas.microsoft.com/office/drawing/2014/chart" uri="{C3380CC4-5D6E-409C-BE32-E72D297353CC}">
              <c16:uniqueId val="{00000001-A080-407E-A533-4ACE8D5DF4E4}"/>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69.14</c:v>
                </c:pt>
                <c:pt idx="1">
                  <c:v>69.8</c:v>
                </c:pt>
                <c:pt idx="2">
                  <c:v>73.680000000000007</c:v>
                </c:pt>
                <c:pt idx="3">
                  <c:v>69.37</c:v>
                </c:pt>
                <c:pt idx="4">
                  <c:v>68.87</c:v>
                </c:pt>
              </c:numCache>
            </c:numRef>
          </c:val>
          <c:extLst>
            <c:ext xmlns:c16="http://schemas.microsoft.com/office/drawing/2014/chart" uri="{C3380CC4-5D6E-409C-BE32-E72D297353CC}">
              <c16:uniqueId val="{00000000-275F-495D-AA65-1EB48EA6C974}"/>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83.75</c:v>
                </c:pt>
                <c:pt idx="1">
                  <c:v>84.19</c:v>
                </c:pt>
                <c:pt idx="2">
                  <c:v>84.34</c:v>
                </c:pt>
                <c:pt idx="3">
                  <c:v>84.34</c:v>
                </c:pt>
                <c:pt idx="4">
                  <c:v>84.73</c:v>
                </c:pt>
              </c:numCache>
            </c:numRef>
          </c:val>
          <c:smooth val="0"/>
          <c:extLst>
            <c:ext xmlns:c16="http://schemas.microsoft.com/office/drawing/2014/chart" uri="{C3380CC4-5D6E-409C-BE32-E72D297353CC}">
              <c16:uniqueId val="{00000001-275F-495D-AA65-1EB48EA6C974}"/>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105.14</c:v>
                </c:pt>
                <c:pt idx="1">
                  <c:v>106.05</c:v>
                </c:pt>
                <c:pt idx="2">
                  <c:v>103.69</c:v>
                </c:pt>
                <c:pt idx="3">
                  <c:v>99.4</c:v>
                </c:pt>
                <c:pt idx="4">
                  <c:v>100.67</c:v>
                </c:pt>
              </c:numCache>
            </c:numRef>
          </c:val>
          <c:extLst>
            <c:ext xmlns:c16="http://schemas.microsoft.com/office/drawing/2014/chart" uri="{C3380CC4-5D6E-409C-BE32-E72D297353CC}">
              <c16:uniqueId val="{00000000-9E0D-48F1-94B8-3371BF324B9C}"/>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E0D-48F1-94B8-3371BF324B9C}"/>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F9A-4E78-BE29-4CFFD7E749FD}"/>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F9A-4E78-BE29-4CFFD7E749FD}"/>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125-450C-948D-435780CE9628}"/>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125-450C-948D-435780CE9628}"/>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7A4-48D6-A816-79825F9BF775}"/>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7A4-48D6-A816-79825F9BF775}"/>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EF0-45F9-A368-A326BC9F943E}"/>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EF0-45F9-A368-A326BC9F943E}"/>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027-40F9-A450-3CE1164B608E}"/>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1206.79</c:v>
                </c:pt>
                <c:pt idx="1">
                  <c:v>1258.43</c:v>
                </c:pt>
                <c:pt idx="2">
                  <c:v>1163.75</c:v>
                </c:pt>
                <c:pt idx="3">
                  <c:v>1195.47</c:v>
                </c:pt>
                <c:pt idx="4">
                  <c:v>1168.69</c:v>
                </c:pt>
              </c:numCache>
            </c:numRef>
          </c:val>
          <c:smooth val="0"/>
          <c:extLst>
            <c:ext xmlns:c16="http://schemas.microsoft.com/office/drawing/2014/chart" uri="{C3380CC4-5D6E-409C-BE32-E72D297353CC}">
              <c16:uniqueId val="{00000001-A027-40F9-A450-3CE1164B608E}"/>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58.57</c:v>
                </c:pt>
                <c:pt idx="1">
                  <c:v>59.56</c:v>
                </c:pt>
                <c:pt idx="2">
                  <c:v>56.43</c:v>
                </c:pt>
                <c:pt idx="3">
                  <c:v>41.02</c:v>
                </c:pt>
                <c:pt idx="4">
                  <c:v>38.450000000000003</c:v>
                </c:pt>
              </c:numCache>
            </c:numRef>
          </c:val>
          <c:extLst>
            <c:ext xmlns:c16="http://schemas.microsoft.com/office/drawing/2014/chart" uri="{C3380CC4-5D6E-409C-BE32-E72D297353CC}">
              <c16:uniqueId val="{00000000-901E-4817-8929-97A0FBC9866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71.84</c:v>
                </c:pt>
                <c:pt idx="1">
                  <c:v>73.36</c:v>
                </c:pt>
                <c:pt idx="2">
                  <c:v>72.599999999999994</c:v>
                </c:pt>
                <c:pt idx="3">
                  <c:v>69.430000000000007</c:v>
                </c:pt>
                <c:pt idx="4">
                  <c:v>70.709999999999994</c:v>
                </c:pt>
              </c:numCache>
            </c:numRef>
          </c:val>
          <c:smooth val="0"/>
          <c:extLst>
            <c:ext xmlns:c16="http://schemas.microsoft.com/office/drawing/2014/chart" uri="{C3380CC4-5D6E-409C-BE32-E72D297353CC}">
              <c16:uniqueId val="{00000001-901E-4817-8929-97A0FBC9866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150</c:v>
                </c:pt>
                <c:pt idx="1">
                  <c:v>150</c:v>
                </c:pt>
                <c:pt idx="2">
                  <c:v>156.5</c:v>
                </c:pt>
                <c:pt idx="3">
                  <c:v>200.09</c:v>
                </c:pt>
                <c:pt idx="4">
                  <c:v>194.59</c:v>
                </c:pt>
              </c:numCache>
            </c:numRef>
          </c:val>
          <c:extLst>
            <c:ext xmlns:c16="http://schemas.microsoft.com/office/drawing/2014/chart" uri="{C3380CC4-5D6E-409C-BE32-E72D297353CC}">
              <c16:uniqueId val="{00000000-49CF-457C-91CA-B7CA0806F32D}"/>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228.47</c:v>
                </c:pt>
                <c:pt idx="1">
                  <c:v>224.88</c:v>
                </c:pt>
                <c:pt idx="2">
                  <c:v>228.64</c:v>
                </c:pt>
                <c:pt idx="3">
                  <c:v>239.46</c:v>
                </c:pt>
                <c:pt idx="4">
                  <c:v>233.15</c:v>
                </c:pt>
              </c:numCache>
            </c:numRef>
          </c:val>
          <c:smooth val="0"/>
          <c:extLst>
            <c:ext xmlns:c16="http://schemas.microsoft.com/office/drawing/2014/chart" uri="{C3380CC4-5D6E-409C-BE32-E72D297353CC}">
              <c16:uniqueId val="{00000001-49CF-457C-91CA-B7CA0806F32D}"/>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G1" zoomScale="80" zoomScaleNormal="80" workbookViewId="0">
      <selection activeCell="B2" sqref="B2:BZ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沖縄県　久米島町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法非適用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D2</v>
      </c>
      <c r="X8" s="64"/>
      <c r="Y8" s="64"/>
      <c r="Z8" s="64"/>
      <c r="AA8" s="64"/>
      <c r="AB8" s="64"/>
      <c r="AC8" s="64"/>
      <c r="AD8" s="65" t="str">
        <f>データ!$M$6</f>
        <v>非設置</v>
      </c>
      <c r="AE8" s="65"/>
      <c r="AF8" s="65"/>
      <c r="AG8" s="65"/>
      <c r="AH8" s="65"/>
      <c r="AI8" s="65"/>
      <c r="AJ8" s="65"/>
      <c r="AK8" s="3"/>
      <c r="AL8" s="45">
        <f>データ!S6</f>
        <v>7279</v>
      </c>
      <c r="AM8" s="45"/>
      <c r="AN8" s="45"/>
      <c r="AO8" s="45"/>
      <c r="AP8" s="45"/>
      <c r="AQ8" s="45"/>
      <c r="AR8" s="45"/>
      <c r="AS8" s="45"/>
      <c r="AT8" s="44">
        <f>データ!T6</f>
        <v>63.65</v>
      </c>
      <c r="AU8" s="44"/>
      <c r="AV8" s="44"/>
      <c r="AW8" s="44"/>
      <c r="AX8" s="44"/>
      <c r="AY8" s="44"/>
      <c r="AZ8" s="44"/>
      <c r="BA8" s="44"/>
      <c r="BB8" s="44">
        <f>データ!U6</f>
        <v>114.36</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t="str">
        <f>データ!O6</f>
        <v>該当数値なし</v>
      </c>
      <c r="J10" s="44"/>
      <c r="K10" s="44"/>
      <c r="L10" s="44"/>
      <c r="M10" s="44"/>
      <c r="N10" s="44"/>
      <c r="O10" s="44"/>
      <c r="P10" s="44">
        <f>データ!P6</f>
        <v>65.11</v>
      </c>
      <c r="Q10" s="44"/>
      <c r="R10" s="44"/>
      <c r="S10" s="44"/>
      <c r="T10" s="44"/>
      <c r="U10" s="44"/>
      <c r="V10" s="44"/>
      <c r="W10" s="44">
        <f>データ!Q6</f>
        <v>90.68</v>
      </c>
      <c r="X10" s="44"/>
      <c r="Y10" s="44"/>
      <c r="Z10" s="44"/>
      <c r="AA10" s="44"/>
      <c r="AB10" s="44"/>
      <c r="AC10" s="44"/>
      <c r="AD10" s="45">
        <f>データ!R6</f>
        <v>1513</v>
      </c>
      <c r="AE10" s="45"/>
      <c r="AF10" s="45"/>
      <c r="AG10" s="45"/>
      <c r="AH10" s="45"/>
      <c r="AI10" s="45"/>
      <c r="AJ10" s="45"/>
      <c r="AK10" s="2"/>
      <c r="AL10" s="45">
        <f>データ!V6</f>
        <v>4642</v>
      </c>
      <c r="AM10" s="45"/>
      <c r="AN10" s="45"/>
      <c r="AO10" s="45"/>
      <c r="AP10" s="45"/>
      <c r="AQ10" s="45"/>
      <c r="AR10" s="45"/>
      <c r="AS10" s="45"/>
      <c r="AT10" s="44">
        <f>データ!W6</f>
        <v>3.03</v>
      </c>
      <c r="AU10" s="44"/>
      <c r="AV10" s="44"/>
      <c r="AW10" s="44"/>
      <c r="AX10" s="44"/>
      <c r="AY10" s="44"/>
      <c r="AZ10" s="44"/>
      <c r="BA10" s="44"/>
      <c r="BB10" s="44">
        <f>データ!X6</f>
        <v>1532.01</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118</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116</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117</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44</v>
      </c>
      <c r="H86" s="12" t="str">
        <f>データ!BP6</f>
        <v>【1,156.82】</v>
      </c>
      <c r="I86" s="12" t="str">
        <f>データ!CA6</f>
        <v>【75.33】</v>
      </c>
      <c r="J86" s="12" t="str">
        <f>データ!CL6</f>
        <v>【215.73】</v>
      </c>
      <c r="K86" s="12" t="str">
        <f>データ!CW6</f>
        <v>【43.28】</v>
      </c>
      <c r="L86" s="12" t="str">
        <f>データ!DH6</f>
        <v>【86.21】</v>
      </c>
      <c r="M86" s="12" t="s">
        <v>43</v>
      </c>
      <c r="N86" s="12" t="s">
        <v>43</v>
      </c>
      <c r="O86" s="12" t="str">
        <f>データ!EO6</f>
        <v>【0.11】</v>
      </c>
    </row>
  </sheetData>
  <sheetProtection algorithmName="SHA-512" hashValue="9g5vkbqxgQctrBqJtUb8injH/XSFwy9jXIhvh4/Uj5kp6rznoaGpen1X+dKdT5pkoLUdR2I9hF0d6JeO5S2cdA==" saltValue="BDv7VjSh36NoNkghJZkVy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2023</v>
      </c>
      <c r="C6" s="19">
        <f t="shared" ref="C6:X6" si="3">C7</f>
        <v>473618</v>
      </c>
      <c r="D6" s="19">
        <f t="shared" si="3"/>
        <v>47</v>
      </c>
      <c r="E6" s="19">
        <f t="shared" si="3"/>
        <v>17</v>
      </c>
      <c r="F6" s="19">
        <f t="shared" si="3"/>
        <v>4</v>
      </c>
      <c r="G6" s="19">
        <f t="shared" si="3"/>
        <v>0</v>
      </c>
      <c r="H6" s="19" t="str">
        <f t="shared" si="3"/>
        <v>沖縄県　久米島町</v>
      </c>
      <c r="I6" s="19" t="str">
        <f t="shared" si="3"/>
        <v>法非適用</v>
      </c>
      <c r="J6" s="19" t="str">
        <f t="shared" si="3"/>
        <v>下水道事業</v>
      </c>
      <c r="K6" s="19" t="str">
        <f t="shared" si="3"/>
        <v>特定環境保全公共下水道</v>
      </c>
      <c r="L6" s="19" t="str">
        <f t="shared" si="3"/>
        <v>D2</v>
      </c>
      <c r="M6" s="19" t="str">
        <f t="shared" si="3"/>
        <v>非設置</v>
      </c>
      <c r="N6" s="20" t="str">
        <f t="shared" si="3"/>
        <v>-</v>
      </c>
      <c r="O6" s="20" t="str">
        <f t="shared" si="3"/>
        <v>該当数値なし</v>
      </c>
      <c r="P6" s="20">
        <f t="shared" si="3"/>
        <v>65.11</v>
      </c>
      <c r="Q6" s="20">
        <f t="shared" si="3"/>
        <v>90.68</v>
      </c>
      <c r="R6" s="20">
        <f t="shared" si="3"/>
        <v>1513</v>
      </c>
      <c r="S6" s="20">
        <f t="shared" si="3"/>
        <v>7279</v>
      </c>
      <c r="T6" s="20">
        <f t="shared" si="3"/>
        <v>63.65</v>
      </c>
      <c r="U6" s="20">
        <f t="shared" si="3"/>
        <v>114.36</v>
      </c>
      <c r="V6" s="20">
        <f t="shared" si="3"/>
        <v>4642</v>
      </c>
      <c r="W6" s="20">
        <f t="shared" si="3"/>
        <v>3.03</v>
      </c>
      <c r="X6" s="20">
        <f t="shared" si="3"/>
        <v>1532.01</v>
      </c>
      <c r="Y6" s="21">
        <f>IF(Y7="",NA(),Y7)</f>
        <v>105.14</v>
      </c>
      <c r="Z6" s="21">
        <f t="shared" ref="Z6:AH6" si="4">IF(Z7="",NA(),Z7)</f>
        <v>106.05</v>
      </c>
      <c r="AA6" s="21">
        <f t="shared" si="4"/>
        <v>103.69</v>
      </c>
      <c r="AB6" s="21">
        <f t="shared" si="4"/>
        <v>99.4</v>
      </c>
      <c r="AC6" s="21">
        <f t="shared" si="4"/>
        <v>100.67</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1206.79</v>
      </c>
      <c r="BL6" s="21">
        <f t="shared" si="7"/>
        <v>1258.43</v>
      </c>
      <c r="BM6" s="21">
        <f t="shared" si="7"/>
        <v>1163.75</v>
      </c>
      <c r="BN6" s="21">
        <f t="shared" si="7"/>
        <v>1195.47</v>
      </c>
      <c r="BO6" s="21">
        <f t="shared" si="7"/>
        <v>1168.69</v>
      </c>
      <c r="BP6" s="20" t="str">
        <f>IF(BP7="","",IF(BP7="-","【-】","【"&amp;SUBSTITUTE(TEXT(BP7,"#,##0.00"),"-","△")&amp;"】"))</f>
        <v>【1,156.82】</v>
      </c>
      <c r="BQ6" s="21">
        <f>IF(BQ7="",NA(),BQ7)</f>
        <v>58.57</v>
      </c>
      <c r="BR6" s="21">
        <f t="shared" ref="BR6:BZ6" si="8">IF(BR7="",NA(),BR7)</f>
        <v>59.56</v>
      </c>
      <c r="BS6" s="21">
        <f t="shared" si="8"/>
        <v>56.43</v>
      </c>
      <c r="BT6" s="21">
        <f t="shared" si="8"/>
        <v>41.02</v>
      </c>
      <c r="BU6" s="21">
        <f t="shared" si="8"/>
        <v>38.450000000000003</v>
      </c>
      <c r="BV6" s="21">
        <f t="shared" si="8"/>
        <v>71.84</v>
      </c>
      <c r="BW6" s="21">
        <f t="shared" si="8"/>
        <v>73.36</v>
      </c>
      <c r="BX6" s="21">
        <f t="shared" si="8"/>
        <v>72.599999999999994</v>
      </c>
      <c r="BY6" s="21">
        <f t="shared" si="8"/>
        <v>69.430000000000007</v>
      </c>
      <c r="BZ6" s="21">
        <f t="shared" si="8"/>
        <v>70.709999999999994</v>
      </c>
      <c r="CA6" s="20" t="str">
        <f>IF(CA7="","",IF(CA7="-","【-】","【"&amp;SUBSTITUTE(TEXT(CA7,"#,##0.00"),"-","△")&amp;"】"))</f>
        <v>【75.33】</v>
      </c>
      <c r="CB6" s="21">
        <f>IF(CB7="",NA(),CB7)</f>
        <v>150</v>
      </c>
      <c r="CC6" s="21">
        <f t="shared" ref="CC6:CK6" si="9">IF(CC7="",NA(),CC7)</f>
        <v>150</v>
      </c>
      <c r="CD6" s="21">
        <f t="shared" si="9"/>
        <v>156.5</v>
      </c>
      <c r="CE6" s="21">
        <f t="shared" si="9"/>
        <v>200.09</v>
      </c>
      <c r="CF6" s="21">
        <f t="shared" si="9"/>
        <v>194.59</v>
      </c>
      <c r="CG6" s="21">
        <f t="shared" si="9"/>
        <v>228.47</v>
      </c>
      <c r="CH6" s="21">
        <f t="shared" si="9"/>
        <v>224.88</v>
      </c>
      <c r="CI6" s="21">
        <f t="shared" si="9"/>
        <v>228.64</v>
      </c>
      <c r="CJ6" s="21">
        <f t="shared" si="9"/>
        <v>239.46</v>
      </c>
      <c r="CK6" s="21">
        <f t="shared" si="9"/>
        <v>233.15</v>
      </c>
      <c r="CL6" s="20" t="str">
        <f>IF(CL7="","",IF(CL7="-","【-】","【"&amp;SUBSTITUTE(TEXT(CL7,"#,##0.00"),"-","△")&amp;"】"))</f>
        <v>【215.73】</v>
      </c>
      <c r="CM6" s="21">
        <f>IF(CM7="",NA(),CM7)</f>
        <v>42.94</v>
      </c>
      <c r="CN6" s="21">
        <f t="shared" ref="CN6:CV6" si="10">IF(CN7="",NA(),CN7)</f>
        <v>42.94</v>
      </c>
      <c r="CO6" s="21">
        <f t="shared" si="10"/>
        <v>42.94</v>
      </c>
      <c r="CP6" s="21">
        <f t="shared" si="10"/>
        <v>42.94</v>
      </c>
      <c r="CQ6" s="21">
        <f t="shared" si="10"/>
        <v>42.94</v>
      </c>
      <c r="CR6" s="21">
        <f t="shared" si="10"/>
        <v>42.47</v>
      </c>
      <c r="CS6" s="21">
        <f t="shared" si="10"/>
        <v>42.4</v>
      </c>
      <c r="CT6" s="21">
        <f t="shared" si="10"/>
        <v>42.28</v>
      </c>
      <c r="CU6" s="21">
        <f t="shared" si="10"/>
        <v>41.06</v>
      </c>
      <c r="CV6" s="21">
        <f t="shared" si="10"/>
        <v>42.09</v>
      </c>
      <c r="CW6" s="20" t="str">
        <f>IF(CW7="","",IF(CW7="-","【-】","【"&amp;SUBSTITUTE(TEXT(CW7,"#,##0.00"),"-","△")&amp;"】"))</f>
        <v>【43.28】</v>
      </c>
      <c r="CX6" s="21">
        <f>IF(CX7="",NA(),CX7)</f>
        <v>69.14</v>
      </c>
      <c r="CY6" s="21">
        <f t="shared" ref="CY6:DG6" si="11">IF(CY7="",NA(),CY7)</f>
        <v>69.8</v>
      </c>
      <c r="CZ6" s="21">
        <f t="shared" si="11"/>
        <v>73.680000000000007</v>
      </c>
      <c r="DA6" s="21">
        <f t="shared" si="11"/>
        <v>69.37</v>
      </c>
      <c r="DB6" s="21">
        <f t="shared" si="11"/>
        <v>68.87</v>
      </c>
      <c r="DC6" s="21">
        <f t="shared" si="11"/>
        <v>83.75</v>
      </c>
      <c r="DD6" s="21">
        <f t="shared" si="11"/>
        <v>84.19</v>
      </c>
      <c r="DE6" s="21">
        <f t="shared" si="11"/>
        <v>84.34</v>
      </c>
      <c r="DF6" s="21">
        <f t="shared" si="11"/>
        <v>84.34</v>
      </c>
      <c r="DG6" s="21">
        <f t="shared" si="11"/>
        <v>84.73</v>
      </c>
      <c r="DH6" s="20" t="str">
        <f>IF(DH7="","",IF(DH7="-","【-】","【"&amp;SUBSTITUTE(TEXT(DH7,"#,##0.00"),"-","△")&amp;"】"))</f>
        <v>【86.21】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f>IF(EE7="",NA(),EE7)</f>
        <v>0.49</v>
      </c>
      <c r="EF6" s="21">
        <f t="shared" ref="EF6:EN6" si="14">IF(EF7="",NA(),EF7)</f>
        <v>0.53</v>
      </c>
      <c r="EG6" s="21">
        <f t="shared" si="14"/>
        <v>0.42</v>
      </c>
      <c r="EH6" s="21">
        <f t="shared" si="14"/>
        <v>0.13</v>
      </c>
      <c r="EI6" s="21">
        <f t="shared" si="14"/>
        <v>0.11</v>
      </c>
      <c r="EJ6" s="21">
        <f t="shared" si="14"/>
        <v>0.36</v>
      </c>
      <c r="EK6" s="21">
        <f t="shared" si="14"/>
        <v>0.39</v>
      </c>
      <c r="EL6" s="21">
        <f t="shared" si="14"/>
        <v>0.1</v>
      </c>
      <c r="EM6" s="21">
        <f t="shared" si="14"/>
        <v>0.08</v>
      </c>
      <c r="EN6" s="21">
        <f t="shared" si="14"/>
        <v>0.06</v>
      </c>
      <c r="EO6" s="20" t="str">
        <f>IF(EO7="","",IF(EO7="-","【-】","【"&amp;SUBSTITUTE(TEXT(EO7,"#,##0.00"),"-","△")&amp;"】"))</f>
        <v>【0.11】</v>
      </c>
    </row>
    <row r="7" spans="1:145" s="22" customFormat="1" x14ac:dyDescent="0.2">
      <c r="A7" s="14"/>
      <c r="B7" s="23">
        <v>2023</v>
      </c>
      <c r="C7" s="23">
        <v>473618</v>
      </c>
      <c r="D7" s="23">
        <v>47</v>
      </c>
      <c r="E7" s="23">
        <v>17</v>
      </c>
      <c r="F7" s="23">
        <v>4</v>
      </c>
      <c r="G7" s="23">
        <v>0</v>
      </c>
      <c r="H7" s="23" t="s">
        <v>98</v>
      </c>
      <c r="I7" s="23" t="s">
        <v>99</v>
      </c>
      <c r="J7" s="23" t="s">
        <v>100</v>
      </c>
      <c r="K7" s="23" t="s">
        <v>101</v>
      </c>
      <c r="L7" s="23" t="s">
        <v>102</v>
      </c>
      <c r="M7" s="23" t="s">
        <v>103</v>
      </c>
      <c r="N7" s="24" t="s">
        <v>104</v>
      </c>
      <c r="O7" s="24" t="s">
        <v>105</v>
      </c>
      <c r="P7" s="24">
        <v>65.11</v>
      </c>
      <c r="Q7" s="24">
        <v>90.68</v>
      </c>
      <c r="R7" s="24">
        <v>1513</v>
      </c>
      <c r="S7" s="24">
        <v>7279</v>
      </c>
      <c r="T7" s="24">
        <v>63.65</v>
      </c>
      <c r="U7" s="24">
        <v>114.36</v>
      </c>
      <c r="V7" s="24">
        <v>4642</v>
      </c>
      <c r="W7" s="24">
        <v>3.03</v>
      </c>
      <c r="X7" s="24">
        <v>1532.01</v>
      </c>
      <c r="Y7" s="24">
        <v>105.14</v>
      </c>
      <c r="Z7" s="24">
        <v>106.05</v>
      </c>
      <c r="AA7" s="24">
        <v>103.69</v>
      </c>
      <c r="AB7" s="24">
        <v>99.4</v>
      </c>
      <c r="AC7" s="24">
        <v>100.67</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1206.79</v>
      </c>
      <c r="BL7" s="24">
        <v>1258.43</v>
      </c>
      <c r="BM7" s="24">
        <v>1163.75</v>
      </c>
      <c r="BN7" s="24">
        <v>1195.47</v>
      </c>
      <c r="BO7" s="24">
        <v>1168.69</v>
      </c>
      <c r="BP7" s="24">
        <v>1156.82</v>
      </c>
      <c r="BQ7" s="24">
        <v>58.57</v>
      </c>
      <c r="BR7" s="24">
        <v>59.56</v>
      </c>
      <c r="BS7" s="24">
        <v>56.43</v>
      </c>
      <c r="BT7" s="24">
        <v>41.02</v>
      </c>
      <c r="BU7" s="24">
        <v>38.450000000000003</v>
      </c>
      <c r="BV7" s="24">
        <v>71.84</v>
      </c>
      <c r="BW7" s="24">
        <v>73.36</v>
      </c>
      <c r="BX7" s="24">
        <v>72.599999999999994</v>
      </c>
      <c r="BY7" s="24">
        <v>69.430000000000007</v>
      </c>
      <c r="BZ7" s="24">
        <v>70.709999999999994</v>
      </c>
      <c r="CA7" s="24">
        <v>75.33</v>
      </c>
      <c r="CB7" s="24">
        <v>150</v>
      </c>
      <c r="CC7" s="24">
        <v>150</v>
      </c>
      <c r="CD7" s="24">
        <v>156.5</v>
      </c>
      <c r="CE7" s="24">
        <v>200.09</v>
      </c>
      <c r="CF7" s="24">
        <v>194.59</v>
      </c>
      <c r="CG7" s="24">
        <v>228.47</v>
      </c>
      <c r="CH7" s="24">
        <v>224.88</v>
      </c>
      <c r="CI7" s="24">
        <v>228.64</v>
      </c>
      <c r="CJ7" s="24">
        <v>239.46</v>
      </c>
      <c r="CK7" s="24">
        <v>233.15</v>
      </c>
      <c r="CL7" s="24">
        <v>215.73</v>
      </c>
      <c r="CM7" s="24">
        <v>42.94</v>
      </c>
      <c r="CN7" s="24">
        <v>42.94</v>
      </c>
      <c r="CO7" s="24">
        <v>42.94</v>
      </c>
      <c r="CP7" s="24">
        <v>42.94</v>
      </c>
      <c r="CQ7" s="24">
        <v>42.94</v>
      </c>
      <c r="CR7" s="24">
        <v>42.47</v>
      </c>
      <c r="CS7" s="24">
        <v>42.4</v>
      </c>
      <c r="CT7" s="24">
        <v>42.28</v>
      </c>
      <c r="CU7" s="24">
        <v>41.06</v>
      </c>
      <c r="CV7" s="24">
        <v>42.09</v>
      </c>
      <c r="CW7" s="24">
        <v>43.28</v>
      </c>
      <c r="CX7" s="24">
        <v>69.14</v>
      </c>
      <c r="CY7" s="24">
        <v>69.8</v>
      </c>
      <c r="CZ7" s="24">
        <v>73.680000000000007</v>
      </c>
      <c r="DA7" s="24">
        <v>69.37</v>
      </c>
      <c r="DB7" s="24">
        <v>68.87</v>
      </c>
      <c r="DC7" s="24">
        <v>83.75</v>
      </c>
      <c r="DD7" s="24">
        <v>84.19</v>
      </c>
      <c r="DE7" s="24">
        <v>84.34</v>
      </c>
      <c r="DF7" s="24">
        <v>84.34</v>
      </c>
      <c r="DG7" s="24">
        <v>84.73</v>
      </c>
      <c r="DH7" s="24">
        <v>86.21</v>
      </c>
      <c r="DI7" s="24"/>
      <c r="DJ7" s="24"/>
      <c r="DK7" s="24"/>
      <c r="DL7" s="24"/>
      <c r="DM7" s="24"/>
      <c r="DN7" s="24"/>
      <c r="DO7" s="24"/>
      <c r="DP7" s="24"/>
      <c r="DQ7" s="24"/>
      <c r="DR7" s="24"/>
      <c r="DS7" s="24"/>
      <c r="DT7" s="24"/>
      <c r="DU7" s="24"/>
      <c r="DV7" s="24"/>
      <c r="DW7" s="24"/>
      <c r="DX7" s="24"/>
      <c r="DY7" s="24"/>
      <c r="DZ7" s="24"/>
      <c r="EA7" s="24"/>
      <c r="EB7" s="24"/>
      <c r="EC7" s="24"/>
      <c r="ED7" s="24"/>
      <c r="EE7" s="24">
        <v>0.49</v>
      </c>
      <c r="EF7" s="24">
        <v>0.53</v>
      </c>
      <c r="EG7" s="24">
        <v>0.42</v>
      </c>
      <c r="EH7" s="24">
        <v>0.13</v>
      </c>
      <c r="EI7" s="24">
        <v>0.11</v>
      </c>
      <c r="EJ7" s="24">
        <v>0.36</v>
      </c>
      <c r="EK7" s="24">
        <v>0.39</v>
      </c>
      <c r="EL7" s="24">
        <v>0.1</v>
      </c>
      <c r="EM7" s="24">
        <v>0.08</v>
      </c>
      <c r="EN7" s="24">
        <v>0.06</v>
      </c>
      <c r="EO7" s="24">
        <v>0.11</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111</v>
      </c>
    </row>
    <row r="12" spans="1:145" x14ac:dyDescent="0.2">
      <c r="B12">
        <v>1</v>
      </c>
      <c r="C12">
        <v>1</v>
      </c>
      <c r="D12">
        <v>2</v>
      </c>
      <c r="E12">
        <v>3</v>
      </c>
      <c r="F12">
        <v>4</v>
      </c>
      <c r="G12" t="s">
        <v>112</v>
      </c>
    </row>
    <row r="13" spans="1:145" x14ac:dyDescent="0.2">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比嘉学</cp:lastModifiedBy>
  <dcterms:created xsi:type="dcterms:W3CDTF">2025-01-24T07:32:11Z</dcterms:created>
  <dcterms:modified xsi:type="dcterms:W3CDTF">2026-01-22T08:07:26Z</dcterms:modified>
  <cp:category/>
</cp:coreProperties>
</file>