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455CE0A0-7D63-4FFD-ACAD-971600EAE4FE}" xr6:coauthVersionLast="36" xr6:coauthVersionMax="36" xr10:uidLastSave="{00000000-0000-0000-0000-000000000000}"/>
  <workbookProtection workbookAlgorithmName="SHA-512" workbookHashValue="FxJm33LWax0ia+kPtGarimyRbhIp/djTT8gtxtRX3FaHgXP8yJI6SaKRK7t35ETfcN/P4nr/0BZNRCfV2uR4JQ==" workbookSaltValue="meJksTLd+JFyJKdP82m9TA=="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<sst xmlns="http://schemas.openxmlformats.org/spreadsheetml/2006/main" count="236" uniqueCount="123">
  <si>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</si>
  <si>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</si>
  <si>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</si>
  <si>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</si>
  <si>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</si>
  <si>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</si>
  <si>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</si>
  <si>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</si>
  <si>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</si>
  <si>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</si>
  <si>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</si>
  <si>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</si>
  <si>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</si>
  <si>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</si>
  <si>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</si>
  <si>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</si>
  <si>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</si>
  <si>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</si>
  <si>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</si>
  <si>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</si>
  <si>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</si>
  <si>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</si>
  <si>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</si>
  <si>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</si>
  <si>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</si>
  <si>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</si>
  <si>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</si>
  <si>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</si>
  <si>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</si>
  <si>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</si>
  <si>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</si>
  <si>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</si>
  <si>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</si>
  <si>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</si>
  <si>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</si>
  <si>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</si>
  <si>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</si>
  <si>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</si>
  <si>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</si>
  <si>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</si>
  <si>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</si>
  <si>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</si>
  <si>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</si>
  <si>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</si>
  <si>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</si>
  <si>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</si>
  <si>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</si>
  <si>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</si>
  <si>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</si>
  <si>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</si>
  <si>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</si>
  <si>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</si>
  <si>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</si>
  <si>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</si>
  <si>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</si>
  <si>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</si>
  <si>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</si>
  <si>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</si>
  <si>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</si>
  <si>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</si>
  <si>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</si>
  <si>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</si>
  <si>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</si>
  <si>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</si>
  <si>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</si>
  <si>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</si>
  <si>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</si>
  <si>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</si>
  <si>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</si>
  <si>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</si>
  <si>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</si>
  <si>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</si>
  <si>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</si>
  <si>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</si>
  <si>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</si>
  <si>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</si>
  <si>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</si>
  <si>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</si>
  <si>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</si>
  <si>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</si>
  <si>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</si>
  <si>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</si>
  <si>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</si>
  <si>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</si>
  <si>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</si>
  <si>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</si>
  <si>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</si>
  <si>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</si>
  <si>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</si>
  <si>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</si>
  <si>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</si>
  <si>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</si>
  <si>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</si>
  <si>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</si>
  <si>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</si>
  <si>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</si>
  <si>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</si>
  <si>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</si>
  <si>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</si>
  <si>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</si>
  <si>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</si>
  <si>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</si>
  <si>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</si>
  <si>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</si>
  <si>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</si>
  <si>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</si>
  <si>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</si>
  <si>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</si>
  <si>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</si>
  <si>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</si>
  <si>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</si>
  <si>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</si>
  <si>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</si>
  <si>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</si>
  <si>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</si>
  <si>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</si>
  <si>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</si>
  <si>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</si>
  <si>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</si>
  <si>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</si>
  <si>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事業は継続しており企業債元利償還金は、一般会計からの繰入金で賄っている。　　　　　　　　　　　⑤経費回避率　　　　　　　　　　　　　　　　　　　平成23年度に料金改定しているが十分な料金水準とはいえず経費回収率は平均値を下回っている。汚水処理費のうち資本費が大きい。今後も回収率の向上に努める必要がある。　　　　　　　　　　　　　　　　　　⑥汚水処理原価　　　　　　　　　　　　　　　　　平均値を下回っており有取水量の増加により原価は減少傾向にある。今後は、不明水への対策が必要となる。　　　　　　　　　　　　　　　　　　　　　　　⑦施設利用率　　　　　　　　　　　　　　　　　　　　　　　　　　令和2年度において42.94％と平均値を上回っている。　　　　　　　　　　　　　　　　　　　　　　　　　　　　　　　　　　　　⑧水洗化率　　　　　　　　　　　　　　　　　　　　　　　　　　　　　　　接続数は微増であるが処理区域内人口の減少により横ばい状態となっている。平均値を大きく下回っており適正な水準の料金に結び付いていない。今後は水洗化率向上のための普及啓蒙活動を強化する必要がある。　　</t>
    <phoneticPr fontId="4"/>
  </si>
  <si>
    <t>③管渠改善率　　　　　　　　　　　　　　　　　　　　　供用開始から25年経過しているが、現段階での管路更新の必要性は低いが、最終処分場と中継ポンプ設備の故障に伴う修繕が増えてきている。</t>
    <phoneticPr fontId="4"/>
  </si>
  <si>
    <t>　経営の健全性及び効率性を図りつつ、今後想定される下水道施設の老朽化対策に向け、水洗化率の向上に努め、下水道事業として独立採算とする経営への取り組みが必要である。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</si>
</sst>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1.5</c:v>
                </c:pt>
                <c:pt idx="1">
                  <c:v>0.75</c:v>
                </c:pt>
                <c:pt idx="2">
                  <c:v>0.49</c:v>
                </c:pt>
                <c:pt idx="3">
                  <c:v>0.53</c:v>
                </c:pt>
                <c:pt idx="4">
                  <c:v>0.42</c:v>
                </c:pt>
              </c:numCache>
            </c:numRef>
          </c:val>
          <c:extLst>
            <c:ext xmlns:c16="http://schemas.microsoft.com/office/drawing/2014/chart" uri="{C3380CC4-5D6E-409C-BE32-E72D297353CC}">
              <c16:uniqueId val="{00000000-6499-4216-A307-337A38BA0FD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6499-4216-A307-337A38BA0FD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42.94</c:v>
                </c:pt>
                <c:pt idx="1">
                  <c:v>42.94</c:v>
                </c:pt>
                <c:pt idx="2">
                  <c:v>42.94</c:v>
                </c:pt>
                <c:pt idx="3">
                  <c:v>42.94</c:v>
                </c:pt>
                <c:pt idx="4">
                  <c:v>42.94</c:v>
                </c:pt>
              </c:numCache>
            </c:numRef>
          </c:val>
          <c:extLst>
            <c:ext xmlns:c16="http://schemas.microsoft.com/office/drawing/2014/chart" uri="{C3380CC4-5D6E-409C-BE32-E72D297353CC}">
              <c16:uniqueId val="{00000000-E192-487B-A15D-2907230667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192-487B-A15D-2907230667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64.12</c:v>
                </c:pt>
                <c:pt idx="1">
                  <c:v>64.83</c:v>
                </c:pt>
                <c:pt idx="2">
                  <c:v>69.14</c:v>
                </c:pt>
                <c:pt idx="3">
                  <c:v>69.8</c:v>
                </c:pt>
                <c:pt idx="4">
                  <c:v>73.680000000000007</c:v>
                </c:pt>
              </c:numCache>
            </c:numRef>
          </c:val>
          <c:extLst>
            <c:ext xmlns:c16="http://schemas.microsoft.com/office/drawing/2014/chart" uri="{C3380CC4-5D6E-409C-BE32-E72D297353CC}">
              <c16:uniqueId val="{00000000-ACAF-45FD-AE5D-C0C70F20126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ACAF-45FD-AE5D-C0C70F20126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92.1</c:v>
                </c:pt>
                <c:pt idx="1">
                  <c:v>109.98</c:v>
                </c:pt>
                <c:pt idx="2">
                  <c:v>105.14</c:v>
                </c:pt>
                <c:pt idx="3">
                  <c:v>106.05</c:v>
                </c:pt>
                <c:pt idx="4">
                  <c:v>103.69</c:v>
                </c:pt>
              </c:numCache>
            </c:numRef>
          </c:val>
          <c:extLst>
            <c:ext xmlns:c16="http://schemas.microsoft.com/office/drawing/2014/chart" uri="{C3380CC4-5D6E-409C-BE32-E72D297353CC}">
              <c16:uniqueId val="{00000000-C385-466C-A251-761AE637D3E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85-466C-A251-761AE637D3E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39-4D26-9185-85C7D74E53D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39-4D26-9185-85C7D74E53D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4D-4F16-AC1C-7056978F851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4D-4F16-AC1C-7056978F851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D5-49BA-953A-0DF30ECBB7C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D5-49BA-953A-0DF30ECBB7C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6F-40D4-AC65-861D0D583DC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F-40D4-AC65-861D0D583DC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27-4184-B6E8-4D7063D8BD9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2A27-4184-B6E8-4D7063D8BD9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57.05</c:v>
                </c:pt>
                <c:pt idx="1">
                  <c:v>60.27</c:v>
                </c:pt>
                <c:pt idx="2">
                  <c:v>58.57</c:v>
                </c:pt>
                <c:pt idx="3">
                  <c:v>59.56</c:v>
                </c:pt>
                <c:pt idx="4">
                  <c:v>56.43</c:v>
                </c:pt>
              </c:numCache>
            </c:numRef>
          </c:val>
          <c:extLst>
            <c:ext xmlns:c16="http://schemas.microsoft.com/office/drawing/2014/chart" uri="{C3380CC4-5D6E-409C-BE32-E72D297353CC}">
              <c16:uniqueId val="{00000000-D279-4BBC-A9A2-6449492E9F5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D279-4BBC-A9A2-6449492E9F5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152.93</c:v>
                </c:pt>
                <c:pt idx="1">
                  <c:v>145.81</c:v>
                </c:pt>
                <c:pt idx="2">
                  <c:v>150</c:v>
                </c:pt>
                <c:pt idx="3">
                  <c:v>150</c:v>
                </c:pt>
                <c:pt idx="4">
                  <c:v>156.5</c:v>
                </c:pt>
              </c:numCache>
            </c:numRef>
          </c:val>
          <c:extLst>
            <c:ext xmlns:c16="http://schemas.microsoft.com/office/drawing/2014/chart" uri="{C3380CC4-5D6E-409C-BE32-E72D297353CC}">
              <c16:uniqueId val="{00000000-6A0E-4CBC-AF23-E6E1E018B8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6A0E-4CBC-AF23-E6E1E018B8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沖縄県　久米島町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7585</v>
      </c>
      <c r="AM8" s="37"/>
      <c r="AN8" s="37"/>
      <c r="AO8" s="37"/>
      <c r="AP8" s="37"/>
      <c r="AQ8" s="37"/>
      <c r="AR8" s="37"/>
      <c r="AS8" s="37"/>
      <c r="AT8" s="38">
        <f>データ!T6</f>
        <v>63.65</v>
      </c>
      <c r="AU8" s="38"/>
      <c r="AV8" s="38"/>
      <c r="AW8" s="38"/>
      <c r="AX8" s="38"/>
      <c r="AY8" s="38"/>
      <c r="AZ8" s="38"/>
      <c r="BA8" s="38"/>
      <c r="BB8" s="38">
        <f>データ!U6</f>
        <v>119.17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63.23</v>
      </c>
      <c r="Q10" s="38"/>
      <c r="R10" s="38"/>
      <c r="S10" s="38"/>
      <c r="T10" s="38"/>
      <c r="U10" s="38"/>
      <c r="V10" s="38"/>
      <c r="W10" s="38">
        <f>データ!Q6</f>
        <v>84.59</v>
      </c>
      <c r="X10" s="38"/>
      <c r="Y10" s="38"/>
      <c r="Z10" s="38"/>
      <c r="AA10" s="38"/>
      <c r="AB10" s="38"/>
      <c r="AC10" s="38"/>
      <c r="AD10" s="37">
        <f>データ!R6</f>
        <v>1513</v>
      </c>
      <c r="AE10" s="37"/>
      <c r="AF10" s="37"/>
      <c r="AG10" s="37"/>
      <c r="AH10" s="37"/>
      <c r="AI10" s="37"/>
      <c r="AJ10" s="37"/>
      <c r="AK10" s="2"/>
      <c r="AL10" s="37">
        <f>データ!V6</f>
        <v>4711</v>
      </c>
      <c r="AM10" s="37"/>
      <c r="AN10" s="37"/>
      <c r="AO10" s="37"/>
      <c r="AP10" s="37"/>
      <c r="AQ10" s="37"/>
      <c r="AR10" s="37"/>
      <c r="AS10" s="37"/>
      <c r="AT10" s="38">
        <f>データ!W6</f>
        <v>2.93</v>
      </c>
      <c r="AU10" s="38"/>
      <c r="AV10" s="38"/>
      <c r="AW10" s="38"/>
      <c r="AX10" s="38"/>
      <c r="AY10" s="38"/>
      <c r="AZ10" s="38"/>
      <c r="BA10" s="38"/>
      <c r="BB10" s="38">
        <f>データ!X6</f>
        <v>1607.85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45</v>
      </c>
      <c r="O86" s="12" t="str">
        <f>データ!EO6</f>
        <v>【0.15】</v>
      </c>
    </row>
  </sheetData>
  <sheetProtection algorithmName="SHA-512" hashValue="MHV6ksr4aGl0Or6mDMs/0Uo9R0ZvUO2nKZBV9fbp51paRhlyfgQxtYhEumO1MM73mn17ZV8qJiv1YtumIatq+w==" saltValue="kVbXEqTA7s7fL/9iMLn+D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2021</v>
      </c>
      <c r="C6" s="19">
        <f t="shared" ref="C6:X6" si="3">C7</f>
        <v>473618</v>
      </c>
      <c r="D6" s="19">
        <f t="shared" si="3"/>
        <v>47</v>
      </c>
      <c r="E6" s="19">
        <f t="shared" si="3"/>
        <v>17</v>
      </c>
      <c r="F6" s="19">
        <f t="shared" si="3"/>
        <v>4</v>
      </c>
      <c r="G6" s="19">
        <f t="shared" si="3"/>
        <v>0</v>
      </c>
      <c r="H6" s="19" t="str">
        <f t="shared" si="3"/>
        <v>沖縄県　久米島町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63.23</v>
      </c>
      <c r="Q6" s="20">
        <f t="shared" si="3"/>
        <v>84.59</v>
      </c>
      <c r="R6" s="20">
        <f t="shared" si="3"/>
        <v>1513</v>
      </c>
      <c r="S6" s="20">
        <f t="shared" si="3"/>
        <v>7585</v>
      </c>
      <c r="T6" s="20">
        <f t="shared" si="3"/>
        <v>63.65</v>
      </c>
      <c r="U6" s="20">
        <f t="shared" si="3"/>
        <v>119.17</v>
      </c>
      <c r="V6" s="20">
        <f t="shared" si="3"/>
        <v>4711</v>
      </c>
      <c r="W6" s="20">
        <f t="shared" si="3"/>
        <v>2.93</v>
      </c>
      <c r="X6" s="20">
        <f t="shared" si="3"/>
        <v>1607.85</v>
      </c>
      <c r="Y6" s="21">
        <f>IF(Y7="",NA(),Y7)</f>
        <v>92.1</v>
      </c>
      <c r="Z6" s="21">
        <f t="shared" ref="Z6:AH6" si="4">IF(Z7="",NA(),Z7)</f>
        <v>109.98</v>
      </c>
      <c r="AA6" s="21">
        <f t="shared" si="4"/>
        <v>105.14</v>
      </c>
      <c r="AB6" s="21">
        <f t="shared" si="4"/>
        <v>106.05</v>
      </c>
      <c r="AC6" s="21">
        <f t="shared" si="4"/>
        <v>103.69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57.05</v>
      </c>
      <c r="BR6" s="21">
        <f t="shared" ref="BR6:BZ6" si="8">IF(BR7="",NA(),BR7)</f>
        <v>60.27</v>
      </c>
      <c r="BS6" s="21">
        <f t="shared" si="8"/>
        <v>58.57</v>
      </c>
      <c r="BT6" s="21">
        <f t="shared" si="8"/>
        <v>59.56</v>
      </c>
      <c r="BU6" s="21">
        <f t="shared" si="8"/>
        <v>56.43</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152.93</v>
      </c>
      <c r="CC6" s="21">
        <f t="shared" ref="CC6:CK6" si="9">IF(CC7="",NA(),CC7)</f>
        <v>145.81</v>
      </c>
      <c r="CD6" s="21">
        <f t="shared" si="9"/>
        <v>150</v>
      </c>
      <c r="CE6" s="21">
        <f t="shared" si="9"/>
        <v>150</v>
      </c>
      <c r="CF6" s="21">
        <f t="shared" si="9"/>
        <v>156.5</v>
      </c>
      <c r="CG6" s="21">
        <f t="shared" si="9"/>
        <v>221.81</v>
      </c>
      <c r="CH6" s="21">
        <f t="shared" si="9"/>
        <v>230.02</v>
      </c>
      <c r="CI6" s="21">
        <f t="shared" si="9"/>
        <v>228.47</v>
      </c>
      <c r="CJ6" s="21">
        <f t="shared" si="9"/>
        <v>224.88</v>
      </c>
      <c r="CK6" s="21">
        <f t="shared" si="9"/>
        <v>228.64</v>
      </c>
      <c r="CL6" s="20" t="str">
        <f>IF(CL7="","",IF(CL7="-","【-】","【"&amp;SUBSTITUTE(TEXT(CL7,"#,##0.00"),"-","△")&amp;"】"))</f>
        <v>【216.39】</v>
      </c>
      <c r="CM6" s="21">
        <f>IF(CM7="",NA(),CM7)</f>
        <v>42.94</v>
      </c>
      <c r="CN6" s="21">
        <f t="shared" ref="CN6:CV6" si="10">IF(CN7="",NA(),CN7)</f>
        <v>42.94</v>
      </c>
      <c r="CO6" s="21">
        <f t="shared" si="10"/>
        <v>42.94</v>
      </c>
      <c r="CP6" s="21">
        <f t="shared" si="10"/>
        <v>42.94</v>
      </c>
      <c r="CQ6" s="21">
        <f t="shared" si="10"/>
        <v>42.94</v>
      </c>
      <c r="CR6" s="21">
        <f t="shared" si="10"/>
        <v>43.36</v>
      </c>
      <c r="CS6" s="21">
        <f t="shared" si="10"/>
        <v>42.56</v>
      </c>
      <c r="CT6" s="21">
        <f t="shared" si="10"/>
        <v>42.47</v>
      </c>
      <c r="CU6" s="21">
        <f t="shared" si="10"/>
        <v>42.4</v>
      </c>
      <c r="CV6" s="21">
        <f t="shared" si="10"/>
        <v>42.28</v>
      </c>
      <c r="CW6" s="20" t="str">
        <f>IF(CW7="","",IF(CW7="-","【-】","【"&amp;SUBSTITUTE(TEXT(CW7,"#,##0.00"),"-","△")&amp;"】"))</f>
        <v>【42.57】</v>
      </c>
      <c r="CX6" s="21">
        <f>IF(CX7="",NA(),CX7)</f>
        <v>64.12</v>
      </c>
      <c r="CY6" s="21">
        <f t="shared" ref="CY6:DG6" si="11">IF(CY7="",NA(),CY7)</f>
        <v>64.83</v>
      </c>
      <c r="CZ6" s="21">
        <f t="shared" si="11"/>
        <v>69.14</v>
      </c>
      <c r="DA6" s="21">
        <f t="shared" si="11"/>
        <v>69.8</v>
      </c>
      <c r="DB6" s="21">
        <f t="shared" si="11"/>
        <v>73.680000000000007</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1.5</v>
      </c>
      <c r="EF6" s="21">
        <f t="shared" ref="EF6:EN6" si="14">IF(EF7="",NA(),EF7)</f>
        <v>0.75</v>
      </c>
      <c r="EG6" s="21">
        <f t="shared" si="14"/>
        <v>0.49</v>
      </c>
      <c r="EH6" s="21">
        <f t="shared" si="14"/>
        <v>0.53</v>
      </c>
      <c r="EI6" s="21">
        <f t="shared" si="14"/>
        <v>0.42</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2">
      <c r="A7" s="14"/>
      <c r="B7" s="23">
        <v>2021</v>
      </c>
      <c r="C7" s="23">
        <v>473618</v>
      </c>
      <c r="D7" s="23">
        <v>47</v>
      </c>
      <c r="E7" s="23">
        <v>17</v>
      </c>
      <c r="F7" s="23">
        <v>4</v>
      </c>
      <c r="G7" s="23">
        <v>0</v>
      </c>
      <c r="H7" s="23" t="s">
        <v>99</v>
      </c>
      <c r="I7" s="23" t="s">
        <v>100</v>
      </c>
      <c r="J7" s="23" t="s">
        <v>101</v>
      </c>
      <c r="K7" s="23" t="s">
        <v>102</v>
      </c>
      <c r="L7" s="23" t="s">
        <v>103</v>
      </c>
      <c r="M7" s="23" t="s">
        <v>104</v>
      </c>
      <c r="N7" s="24" t="s">
        <v>105</v>
      </c>
      <c r="O7" s="24" t="s">
        <v>106</v>
      </c>
      <c r="P7" s="24">
        <v>63.23</v>
      </c>
      <c r="Q7" s="24">
        <v>84.59</v>
      </c>
      <c r="R7" s="24">
        <v>1513</v>
      </c>
      <c r="S7" s="24">
        <v>7585</v>
      </c>
      <c r="T7" s="24">
        <v>63.65</v>
      </c>
      <c r="U7" s="24">
        <v>119.17</v>
      </c>
      <c r="V7" s="24">
        <v>4711</v>
      </c>
      <c r="W7" s="24">
        <v>2.93</v>
      </c>
      <c r="X7" s="24">
        <v>1607.85</v>
      </c>
      <c r="Y7" s="24">
        <v>92.1</v>
      </c>
      <c r="Z7" s="24">
        <v>109.98</v>
      </c>
      <c r="AA7" s="24">
        <v>105.14</v>
      </c>
      <c r="AB7" s="24">
        <v>106.05</v>
      </c>
      <c r="AC7" s="24">
        <v>103.69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57.05</v>
      </c>
      <c r="BR7" s="24">
        <v>60.27</v>
      </c>
      <c r="BS7" s="24">
        <v>58.57</v>
      </c>
      <c r="BT7" s="24">
        <v>59.56</v>
      </c>
      <c r="BU7" s="24">
        <v>56.43</v>
      </c>
      <c r="BV7" s="24">
        <v>74.3</v>
      </c>
      <c r="BW7" s="24">
        <v>72.260000000000005</v>
      </c>
      <c r="BX7" s="24">
        <v>71.84</v>
      </c>
      <c r="BY7" s="24">
        <v>73.36</v>
      </c>
      <c r="BZ7" s="24">
        <v>72.599999999999994</v>
      </c>
      <c r="CA7" s="24">
        <v>75.31</v>
      </c>
      <c r="CB7" s="24">
        <v>152.93</v>
      </c>
      <c r="CC7" s="24">
        <v>145.81</v>
      </c>
      <c r="CD7" s="24">
        <v>150</v>
      </c>
      <c r="CE7" s="24">
        <v>150</v>
      </c>
      <c r="CF7" s="24">
        <v>156.5</v>
      </c>
      <c r="CG7" s="24">
        <v>221.81</v>
      </c>
      <c r="CH7" s="24">
        <v>230.02</v>
      </c>
      <c r="CI7" s="24">
        <v>228.47</v>
      </c>
      <c r="CJ7" s="24">
        <v>224.88</v>
      </c>
      <c r="CK7" s="24">
        <v>228.64</v>
      </c>
      <c r="CL7" s="24">
        <v>216.39</v>
      </c>
      <c r="CM7" s="24">
        <v>42.94</v>
      </c>
      <c r="CN7" s="24">
        <v>42.94</v>
      </c>
      <c r="CO7" s="24">
        <v>42.94</v>
      </c>
      <c r="CP7" s="24">
        <v>42.94</v>
      </c>
      <c r="CQ7" s="24">
        <v>42.94</v>
      </c>
      <c r="CR7" s="24">
        <v>43.36</v>
      </c>
      <c r="CS7" s="24">
        <v>42.56</v>
      </c>
      <c r="CT7" s="24">
        <v>42.47</v>
      </c>
      <c r="CU7" s="24">
        <v>42.4</v>
      </c>
      <c r="CV7" s="24">
        <v>42.28</v>
      </c>
      <c r="CW7" s="24">
        <v>42.57</v>
      </c>
      <c r="CX7" s="24">
        <v>64.12</v>
      </c>
      <c r="CY7" s="24">
        <v>64.83</v>
      </c>
      <c r="CZ7" s="24">
        <v>69.14</v>
      </c>
      <c r="DA7" s="24">
        <v>69.8</v>
      </c>
      <c r="DB7" s="24">
        <v>73.680000000000007</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1.5</v>
      </c>
      <c r="EF7" s="24">
        <v>0.75</v>
      </c>
      <c r="EG7" s="24">
        <v>0.49</v>
      </c>
      <c r="EH7" s="24">
        <v>0.53</v>
      </c>
      <c r="EI7" s="24">
        <v>0.42</v>
      </c>
      <c r="EJ7" s="24">
        <v>0.09</v>
      </c>
      <c r="EK7" s="24">
        <v>0.13</v>
      </c>
      <c r="EL7" s="24">
        <v>0.36</v>
      </c>
      <c r="EM7" s="24">
        <v>0.39</v>
      </c>
      <c r="EN7" s="24">
        <v>0.1</v>
      </c>
      <c r="EO7" s="24">
        <v>0.15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112</v>
      </c>
    </row>
    <row r="12" spans="1:145" x14ac:dyDescent="0.2">
      <c r="B12">
        <v>1</v>
      </c>
      <c r="C12">
        <v>1</v>
      </c>
      <c r="D12">
        <v>1</v>
      </c>
      <c r="E12">
        <v>2</v>
      </c>
      <c r="F12">
        <v>3</v>
      </c>
      <c r="G12" t="s">
        <v>113</v>
      </c>
    </row>
    <row r="13" spans="1:145" x14ac:dyDescent="0.2">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dcterms:created xsi:type="dcterms:W3CDTF">2022-12-01T01:53:15Z</dcterms:created>
  <dcterms:modified xsi:type="dcterms:W3CDTF">2026-01-22T07:49:41Z</dcterms:modified>
  <cp:category/>
</cp:coreProperties>
</file>